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הוצאות ישירות\2024\Q1-2024\פועלים סהר\שופטים\דוחות לשיליחה\"/>
    </mc:Choice>
  </mc:AlternateContent>
  <xr:revisionPtr revIDLastSave="0" documentId="13_ncr:1_{18FB9B6B-F393-4D7B-8266-89608FF4C9EE}" xr6:coauthVersionLast="47" xr6:coauthVersionMax="47" xr10:uidLastSave="{00000000-0000-0000-0000-000000000000}"/>
  <bookViews>
    <workbookView xWindow="-120" yWindow="-120" windowWidth="29040" windowHeight="15840" xr2:uid="{1F262C63-71E2-4146-9ED0-5DA8B6BF2D07}"/>
  </bookViews>
  <sheets>
    <sheet name="נספח 1 - דיווח על הוצאות ישירות" sheetId="4" r:id="rId1"/>
    <sheet name="נספח 2 –עמלות והוצאות לא חיצוני" sheetId="5" r:id="rId2"/>
    <sheet name="נספח 3 - עמלות ניהול חיצוני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6" l="1"/>
  <c r="B56" i="6"/>
  <c r="B63" i="6"/>
  <c r="B25" i="6"/>
  <c r="B10" i="6"/>
  <c r="B22" i="4"/>
  <c r="B33" i="5"/>
  <c r="B14" i="5"/>
  <c r="B32" i="4"/>
  <c r="B31" i="4"/>
  <c r="B10" i="4"/>
  <c r="B40" i="4" l="1"/>
  <c r="B51" i="4" l="1"/>
  <c r="B55" i="4" s="1"/>
  <c r="B58" i="4"/>
  <c r="B88" i="6" l="1"/>
  <c r="B58" i="5"/>
  <c r="B69" i="6" l="1"/>
  <c r="B74" i="6" l="1"/>
  <c r="B82" i="6" l="1"/>
  <c r="B59" i="5" l="1"/>
  <c r="B79" i="5" s="1"/>
  <c r="B30" i="4" l="1"/>
  <c r="B26" i="4"/>
  <c r="B24" i="4"/>
  <c r="B18" i="4"/>
  <c r="B14" i="4"/>
  <c r="B28" i="4" l="1"/>
  <c r="B34" i="4" l="1"/>
  <c r="B62" i="4"/>
  <c r="B63" i="4"/>
</calcChain>
</file>

<file path=xl/sharedStrings.xml><?xml version="1.0" encoding="utf-8"?>
<sst xmlns="http://schemas.openxmlformats.org/spreadsheetml/2006/main" count="190" uniqueCount="144">
  <si>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</si>
  <si>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</si>
  <si>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</si>
  <si>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</si>
  <si>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</si>
  <si>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</si>
  <si>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</si>
  <si>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</si>
  <si>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</si>
  <si>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</si>
  <si>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</si>
  <si>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</si>
  <si>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</si>
  <si>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</si>
  <si>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</si>
  <si>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</si>
  <si>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</si>
  <si>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</si>
  <si>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</si>
  <si>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</si>
  <si>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</si>
  <si>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</si>
  <si>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</si>
  <si>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</si>
  <si>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</si>
  <si>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</si>
  <si>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</si>
  <si>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</si>
  <si>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</si>
  <si>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</si>
  <si>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</si>
  <si>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</si>
  <si>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סך הכל תשלומי מסים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</si>
  <si>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</si>
  <si>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</si>
  <si>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</si>
  <si>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</si>
  <si>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</si>
  <si>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</si>
  <si>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</si>
  <si>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(3)      אחרים</t>
  </si>
  <si>
    <t>(4)       </t>
  </si>
  <si>
    <t>(1)      קסטודיאן א'</t>
  </si>
  <si>
    <t>(2)      קסטודיאן ב'</t>
  </si>
  <si>
    <t>(5)       </t>
  </si>
  <si>
    <t>(4)      אחרים</t>
  </si>
  <si>
    <t>(6)       </t>
  </si>
  <si>
    <t>(5)      אחרים</t>
  </si>
  <si>
    <t>(1)      גוף/יחיד א'</t>
  </si>
  <si>
    <t>(2)      גוף/יחיד ב'</t>
  </si>
  <si>
    <t>(7)       </t>
  </si>
  <si>
    <t>(6)      אחרים</t>
  </si>
  <si>
    <t>(8)       </t>
  </si>
  <si>
    <t>(7)      אחרים</t>
  </si>
  <si>
    <t>(1)      רשות מסים א'</t>
  </si>
  <si>
    <t>(2)      רשות מסים ב</t>
  </si>
  <si>
    <t>(1)      מבטח משנה א'</t>
  </si>
  <si>
    <t>(2)      מבטח משנה ב'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</si>
  <si>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</si>
  <si>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</si>
  <si>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</si>
  <si>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</si>
  <si>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</si>
  <si>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</si>
  <si>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</si>
  <si>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</si>
  <si>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</si>
  <si>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</si>
  <si>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</si>
  <si>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</si>
  <si>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</si>
  <si>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</si>
  <si>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</si>
  <si>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</si>
  <si>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</si>
  <si>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</si>
  <si>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</si>
  <si>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(2)      מנהל קרנות ב'</t>
  </si>
  <si>
    <t>סך תשלום בגין השקעה בקרן טכנולוגיה עילית</t>
  </si>
  <si>
    <t>סך הכל עמלות ניהול חיצוני</t>
  </si>
  <si>
    <t>סך הכל נכסים לסוף שנה קודמת</t>
  </si>
  <si>
    <r>
      <t>א.</t>
    </r>
    <r>
      <rPr>
        <strike/>
        <sz val="12"/>
        <color theme="1"/>
        <rFont val="Calibri Light"/>
        <family val="2"/>
      </rPr>
      <t xml:space="preserve"> </t>
    </r>
    <r>
      <rPr>
        <sz val="12"/>
        <color theme="1"/>
        <rFont val="Calibri Light"/>
        <family val="2"/>
      </rPr>
      <t xml:space="preserve">הוצאה הנובעת מהשקעה בניירות ערך לא סחירים או ממתן הלוואה למי שאינו עמית או מבוטח </t>
    </r>
  </si>
  <si>
    <r>
      <t>סך הכל עמלות והוצאות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שאינן עמלות ניהול חיצוני</t>
    </r>
  </si>
  <si>
    <t xml:space="preserve">צדדים שאינם קשורים </t>
  </si>
  <si>
    <t>5. סך הוצאות בעד ניהול תביעות</t>
  </si>
  <si>
    <t>6. סך הוצאות בעד מתן משכנתאות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</si>
  <si>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</si>
  <si>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</si>
  <si>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</si>
  <si>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</si>
  <si>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</si>
  <si>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>12. שיעור עמלת ניהול חיצוני בפועל (חלוקה של סעיף 11 בסעיף 8.ב)</t>
  </si>
  <si>
    <t>13. שיעור מגבלת עמלת ניהול חיצוני שהמשקיע המוסדי הצהיר עליה 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</si>
  <si>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</si>
  <si>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</si>
  <si>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</si>
  <si>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</si>
  <si>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9 וסעיף 12)</t>
  </si>
  <si>
    <t>17. שיעור סך ההוצאות הישירות מתוך יתרת נכסים ממוצעת  (חלוקה של סעיף 16 בסעיף 8)</t>
  </si>
  <si>
    <t>18. שיעור מגבלת עמלת ניהול חיצוני שהמשקיע המוסדי הצהיר עליה בהתאם לתקנה 2א לתקנות הוצאות ישירות עבור שנת הכספים הבאה+ 1 XX20</t>
  </si>
  <si>
    <t>19. De: שיעור הוצאות ישירות  (סכום של סעיף 9 וסעיף 18 )</t>
  </si>
  <si>
    <t>סך הכל דמי ניהול משתנים</t>
  </si>
  <si>
    <t xml:space="preserve">
נספח 1- סך  ההוצאות הישירות ששולמו בעד כל סוג של הוצאה ישירה לתקופה המסתיימת ביום 31.03.2024</t>
  </si>
  <si>
    <t>נספח 2 – פרוט עמלות והוצאות שאינן עמלות ניהול חיצוני לתקופה המסתיימת ביום 31.03.2024</t>
  </si>
  <si>
    <t>נספח 3 - פירוט עמלות ניהול חיצוני לתקופה המסתיימת ביום 31.03.2024</t>
  </si>
  <si>
    <t>א. השווי המשוערך של  נכסי הקופה או המסלול נכון ליום 31 במרץ של שנת הכספים  2024</t>
  </si>
  <si>
    <t>זרים</t>
  </si>
  <si>
    <t>Windin’ Capital</t>
  </si>
  <si>
    <t>וינטאג' 5 אקסס</t>
  </si>
  <si>
    <t>אלפא הזדמנויות</t>
  </si>
  <si>
    <t>קרן נוקד מניות</t>
  </si>
  <si>
    <t>Madison Realty Capital Debt V</t>
  </si>
  <si>
    <t>אלטו 3</t>
  </si>
  <si>
    <t>אלקטרה נדל"ן 3</t>
  </si>
  <si>
    <t>אלקטרה נדלן 2</t>
  </si>
  <si>
    <t>בלו אטלנטיק פרטנרס 2</t>
  </si>
  <si>
    <t>בלו אטלנטיק פרטנרס 3</t>
  </si>
  <si>
    <t>דובר 10</t>
  </si>
  <si>
    <t xml:space="preserve">המילטון ליין 4 </t>
  </si>
  <si>
    <t>מונטה</t>
  </si>
  <si>
    <t>פורמה</t>
  </si>
  <si>
    <t>קלירמארק 3</t>
  </si>
  <si>
    <t>הראל קרנות נאמנות בע"מ</t>
  </si>
  <si>
    <t>מגדל קרנות נאמנות בע"מ</t>
  </si>
  <si>
    <t>קסם קרנות נאמנות בע"מ</t>
  </si>
  <si>
    <t>מיטב קרנות נאמנות בע"מ</t>
  </si>
  <si>
    <t>מור ניהול קרנות נאמנות (2013) בע"מ</t>
  </si>
  <si>
    <t>SPDR</t>
  </si>
  <si>
    <t>INVESCO</t>
  </si>
  <si>
    <t>ISHARES</t>
  </si>
  <si>
    <t>VANGUARD</t>
  </si>
  <si>
    <t>DIAMOND CAPITAL FUNDS</t>
  </si>
  <si>
    <t>ב. השווי המשוערך של נכסי הקופה או המסלול נכון ליום 31 בדצמבר של שנת הכספים שהסתיימה לפני 2023</t>
  </si>
  <si>
    <t>פועלים</t>
  </si>
  <si>
    <t>קרן השתלמות שופטים</t>
  </si>
  <si>
    <t>4031</t>
  </si>
  <si>
    <t>מספר אישור אוצר</t>
  </si>
  <si>
    <t>294</t>
  </si>
  <si>
    <t/>
  </si>
  <si>
    <t>תאריך נכונות דו"ח</t>
  </si>
  <si>
    <t>קידוד קופה</t>
  </si>
  <si>
    <t>520030743-00000000000294-0294-000</t>
  </si>
  <si>
    <t>נספח 1</t>
  </si>
  <si>
    <t xml:space="preserve">נספח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</si>
</sst>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.00000000000000000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trike/>
      <sz val="12"/>
      <color theme="1"/>
      <name val="Calibri Light"/>
      <family val="2"/>
    </font>
    <font>
      <b/>
      <sz val="12"/>
      <color rgb="FF000080"/>
      <name val="Calibri Light"/>
      <family val="2"/>
    </font>
    <font>
      <sz val="12"/>
      <color rgb="FF000080"/>
      <name val="Calibri Light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1"/>
      <color indexed="8"/>
      <name val="Calibri"/>
      <family val="2"/>
      <scheme val="minor"/>
    </font>
    <font>
      <b/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6">
    <xf numFmtId="0" fontId="0" fillId="0" borderId="0"/>
    <xf numFmtId="0" fontId="1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>
      <alignment horizontal="right" vertical="center" readingOrder="2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readingOrder="1"/>
    </xf>
    <xf numFmtId="0" fontId="3" fillId="0" borderId="1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3" fillId="0" borderId="7" xfId="0" applyFont="1" applyBorder="1" applyAlignment="1">
      <alignment horizontal="right"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justify" vertical="center" wrapText="1" readingOrder="2"/>
    </xf>
    <xf numFmtId="0" fontId="3" fillId="0" borderId="4" xfId="0" applyFont="1" applyBorder="1" applyAlignment="1">
      <alignment horizontal="justify" vertical="center" wrapText="1" readingOrder="2"/>
    </xf>
    <xf numFmtId="0" fontId="3" fillId="0" borderId="6" xfId="0" applyFont="1" applyBorder="1" applyAlignment="1">
      <alignment horizontal="justify" vertical="center" wrapText="1" readingOrder="2"/>
    </xf>
    <xf numFmtId="4" fontId="4" fillId="0" borderId="1" xfId="0" applyNumberFormat="1" applyFont="1" applyBorder="1" applyAlignment="1">
      <alignment horizontal="right" vertical="center" readingOrder="1"/>
    </xf>
    <xf numFmtId="2" fontId="4" fillId="0" borderId="1" xfId="0" applyNumberFormat="1" applyFont="1" applyBorder="1" applyAlignment="1">
      <alignment horizontal="right" vertical="center" readingOrder="1"/>
    </xf>
    <xf numFmtId="2" fontId="4" fillId="0" borderId="1" xfId="2" applyNumberFormat="1" applyFont="1" applyFill="1" applyBorder="1" applyAlignment="1">
      <alignment horizontal="right" vertical="center" readingOrder="1"/>
    </xf>
    <xf numFmtId="4" fontId="3" fillId="0" borderId="4" xfId="0" applyNumberFormat="1" applyFont="1" applyBorder="1" applyAlignment="1">
      <alignment horizontal="right" vertical="center" wrapText="1" readingOrder="2"/>
    </xf>
    <xf numFmtId="2" fontId="3" fillId="0" borderId="4" xfId="0" applyNumberFormat="1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2" fontId="3" fillId="0" borderId="4" xfId="0" applyNumberFormat="1" applyFont="1" applyBorder="1" applyAlignment="1">
      <alignment horizontal="justify" vertical="center" wrapText="1" readingOrder="2"/>
    </xf>
    <xf numFmtId="4" fontId="3" fillId="0" borderId="4" xfId="0" applyNumberFormat="1" applyFont="1" applyBorder="1" applyAlignment="1">
      <alignment horizontal="justify" vertical="center" wrapText="1" readingOrder="2"/>
    </xf>
    <xf numFmtId="0" fontId="10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4" fillId="0" borderId="1" xfId="3" applyFont="1" applyFill="1" applyBorder="1" applyAlignment="1">
      <alignment horizontal="right" vertical="center" readingOrder="1"/>
    </xf>
    <xf numFmtId="2" fontId="4" fillId="0" borderId="0" xfId="2" applyNumberFormat="1" applyFont="1" applyFill="1" applyBorder="1" applyAlignment="1">
      <alignment horizontal="right" vertical="center" readingOrder="1"/>
    </xf>
    <xf numFmtId="0" fontId="10" fillId="0" borderId="0" xfId="0" applyFont="1" applyAlignment="1" applyProtection="1">
      <alignment horizontal="right" wrapText="1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2" fontId="10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 applyProtection="1">
      <alignment horizontal="right"/>
      <protection locked="0"/>
    </xf>
    <xf numFmtId="2" fontId="3" fillId="0" borderId="0" xfId="2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 readingOrder="2"/>
    </xf>
    <xf numFmtId="164" fontId="4" fillId="0" borderId="1" xfId="0" applyNumberFormat="1" applyFont="1" applyBorder="1" applyAlignment="1">
      <alignment horizontal="right" vertical="center" readingOrder="1"/>
    </xf>
    <xf numFmtId="4" fontId="3" fillId="0" borderId="0" xfId="0" applyNumberFormat="1" applyFont="1" applyAlignment="1">
      <alignment horizontal="right" vertical="center" readingOrder="2"/>
    </xf>
    <xf numFmtId="165" fontId="3" fillId="0" borderId="0" xfId="0" applyNumberFormat="1" applyFont="1" applyAlignment="1">
      <alignment horizontal="right" vertical="center" readingOrder="2"/>
    </xf>
    <xf numFmtId="164" fontId="3" fillId="0" borderId="4" xfId="0" applyNumberFormat="1" applyFont="1" applyBorder="1" applyAlignment="1">
      <alignment horizontal="justify" vertical="center" wrapText="1" readingOrder="2"/>
    </xf>
    <xf numFmtId="166" fontId="4" fillId="0" borderId="1" xfId="0" applyNumberFormat="1" applyFont="1" applyBorder="1" applyAlignment="1">
      <alignment horizontal="right" vertical="center" readingOrder="1"/>
    </xf>
    <xf numFmtId="166" fontId="3" fillId="0" borderId="4" xfId="0" applyNumberFormat="1" applyFont="1" applyBorder="1" applyAlignment="1">
      <alignment horizontal="justify" vertical="center" wrapText="1" readingOrder="2"/>
    </xf>
    <xf numFmtId="164" fontId="3" fillId="0" borderId="0" xfId="3" applyFont="1" applyAlignment="1">
      <alignment horizontal="right" vertical="center"/>
    </xf>
    <xf numFmtId="2" fontId="3" fillId="0" borderId="5" xfId="0" applyNumberFormat="1" applyFont="1" applyBorder="1" applyAlignment="1">
      <alignment horizontal="justify" vertical="center" wrapText="1" readingOrder="2"/>
    </xf>
    <xf numFmtId="0" fontId="3" fillId="0" borderId="0" xfId="0" applyFont="1" applyAlignment="1">
      <alignment horizontal="right" vertical="center" wrapText="1" readingOrder="2"/>
    </xf>
    <xf numFmtId="14" fontId="12" fillId="2" borderId="0" xfId="4" applyNumberFormat="1" applyFont="1" applyFill="1" applyAlignment="1">
      <alignment horizontal="right"/>
    </xf>
    <xf numFmtId="0" fontId="11" fillId="0" borderId="0" xfId="4"/>
    <xf numFmtId="0" fontId="12" fillId="2" borderId="0" xfId="4" applyFont="1" applyFill="1" applyAlignment="1">
      <alignment horizontal="right"/>
    </xf>
    <xf numFmtId="0" fontId="3" fillId="0" borderId="8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right" vertical="center" wrapText="1" readingOrder="2"/>
    </xf>
    <xf numFmtId="0" fontId="3" fillId="0" borderId="8" xfId="0" applyFont="1" applyBorder="1" applyAlignment="1">
      <alignment horizontal="justify" vertical="center" wrapText="1" readingOrder="2"/>
    </xf>
    <xf numFmtId="0" fontId="3" fillId="0" borderId="4" xfId="0" applyFont="1" applyBorder="1" applyAlignment="1">
      <alignment horizontal="justify" vertical="center" wrapText="1" readingOrder="2"/>
    </xf>
    <xf numFmtId="0" fontId="2" fillId="0" borderId="8" xfId="0" applyFont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justify" vertical="center" wrapText="1" readingOrder="2"/>
    </xf>
  </cellXfs>
  <cellStyles count="6">
    <cellStyle name="Comma" xfId="3" builtinId="3"/>
    <cellStyle name="Normal" xfId="0" builtinId="0"/>
    <cellStyle name="Normal 2" xfId="1" xr:uid="{54966482-994A-4C81-9F57-A7CF61072040}"/>
    <cellStyle name="Normal 3" xfId="4" xr:uid="{B22F6498-1A35-4996-9823-751B125CE256}"/>
    <cellStyle name="Percent" xfId="2" builtinId="5"/>
    <cellStyle name="Percent 2" xfId="5" xr:uid="{D35C483B-0301-4969-A4AE-E4D2FF5571F6}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9C8F-3CD3-4203-9E15-AD1825924098}">
  <dimension ref="A1:D72"/>
  <sheetViews>
    <sheetView rightToLeft="1" tabSelected="1" workbookViewId="0">
      <selection activeCell="D6" sqref="D6"/>
    </sheetView>
  </sheetViews>
  <sheetFormatPr defaultColWidth="9" defaultRowHeight="15.75" x14ac:dyDescent="0.25"/>
  <cols>
    <col min="1" max="1" width="81.7109375" style="2" customWidth="1"/>
    <col min="2" max="2" width="46" style="2" customWidth="1"/>
    <col min="3" max="3" width="9" style="2"/>
    <col min="4" max="4" width="60.5703125" style="2" customWidth="1"/>
    <col min="5" max="16384" width="9" style="2"/>
  </cols>
  <sheetData>
    <row r="1" spans="1:4" x14ac:dyDescent="0.25">
      <c r="A1" s="52" t="s">
        <v>134</v>
      </c>
      <c r="B1" s="52" t="s">
        <v>135</v>
      </c>
      <c r="C1" s="51"/>
      <c r="D1" s="51"/>
    </row>
    <row r="2" spans="1:4" x14ac:dyDescent="0.25">
      <c r="A2" s="52" t="s">
        <v>136</v>
      </c>
      <c r="B2" s="52" t="s">
        <v>137</v>
      </c>
      <c r="C2" s="51"/>
      <c r="D2" s="51"/>
    </row>
    <row r="3" spans="1:4" x14ac:dyDescent="0.25">
      <c r="A3" s="52" t="s">
        <v>142</v>
      </c>
      <c r="B3" s="52" t="s">
        <v>138</v>
      </c>
      <c r="C3" s="51"/>
      <c r="D3" s="51"/>
    </row>
    <row r="4" spans="1:4" x14ac:dyDescent="0.25">
      <c r="A4" s="52" t="s">
        <v>139</v>
      </c>
      <c r="B4" s="50">
        <v>45382</v>
      </c>
      <c r="C4" s="51"/>
      <c r="D4" s="51"/>
    </row>
    <row r="5" spans="1:4" ht="16.5" thickBot="1" x14ac:dyDescent="0.3">
      <c r="A5" s="52" t="s">
        <v>140</v>
      </c>
      <c r="B5" s="52" t="s">
        <v>141</v>
      </c>
      <c r="C5" s="51"/>
      <c r="D5" s="51"/>
    </row>
    <row r="6" spans="1:4" ht="48" thickBot="1" x14ac:dyDescent="0.3">
      <c r="A6" s="6" t="s">
        <v>102</v>
      </c>
      <c r="B6" s="1" t="s">
        <v>0</v>
      </c>
      <c r="D6" s="49"/>
    </row>
    <row r="7" spans="1:4" x14ac:dyDescent="0.25">
      <c r="A7" s="3"/>
      <c r="B7" s="3"/>
    </row>
    <row r="8" spans="1:4" x14ac:dyDescent="0.25">
      <c r="A8" s="3"/>
      <c r="B8" s="4"/>
    </row>
    <row r="9" spans="1:4" x14ac:dyDescent="0.25">
      <c r="A9" s="3"/>
      <c r="B9" s="4"/>
    </row>
    <row r="10" spans="1:4" x14ac:dyDescent="0.25">
      <c r="A10" s="5" t="s">
        <v>1</v>
      </c>
      <c r="B10" s="19">
        <f>+B11+B12</f>
        <v>26.13</v>
      </c>
    </row>
    <row r="11" spans="1:4" x14ac:dyDescent="0.25">
      <c r="A11" s="5" t="s">
        <v>2</v>
      </c>
      <c r="B11" s="19"/>
    </row>
    <row r="12" spans="1:4" x14ac:dyDescent="0.25">
      <c r="A12" s="5" t="s">
        <v>3</v>
      </c>
      <c r="B12" s="19">
        <v>26.13</v>
      </c>
    </row>
    <row r="13" spans="1:4" x14ac:dyDescent="0.25">
      <c r="A13" s="5"/>
      <c r="B13" s="4"/>
    </row>
    <row r="14" spans="1:4" ht="31.5" x14ac:dyDescent="0.25">
      <c r="A14" s="5" t="s">
        <v>20</v>
      </c>
      <c r="B14" s="19">
        <f>+B15+B16</f>
        <v>1.76</v>
      </c>
    </row>
    <row r="15" spans="1:4" x14ac:dyDescent="0.25">
      <c r="A15" s="5" t="s">
        <v>4</v>
      </c>
      <c r="B15" s="19"/>
    </row>
    <row r="16" spans="1:4" x14ac:dyDescent="0.25">
      <c r="A16" s="5" t="s">
        <v>5</v>
      </c>
      <c r="B16" s="19">
        <v>1.76</v>
      </c>
    </row>
    <row r="17" spans="1:3" x14ac:dyDescent="0.25">
      <c r="A17" s="5"/>
      <c r="B17" s="4"/>
    </row>
    <row r="18" spans="1:3" x14ac:dyDescent="0.25">
      <c r="A18" s="5" t="s">
        <v>6</v>
      </c>
      <c r="B18" s="19">
        <f>+B19+B20</f>
        <v>0</v>
      </c>
    </row>
    <row r="19" spans="1:3" ht="31.5" x14ac:dyDescent="0.25">
      <c r="A19" s="5" t="s">
        <v>81</v>
      </c>
      <c r="B19" s="19"/>
    </row>
    <row r="20" spans="1:3" x14ac:dyDescent="0.25">
      <c r="A20" s="5" t="s">
        <v>7</v>
      </c>
      <c r="B20" s="19">
        <v>0</v>
      </c>
    </row>
    <row r="21" spans="1:3" x14ac:dyDescent="0.25">
      <c r="A21" s="5"/>
      <c r="B21" s="4"/>
    </row>
    <row r="22" spans="1:3" x14ac:dyDescent="0.25">
      <c r="A22" s="5" t="s">
        <v>8</v>
      </c>
      <c r="B22" s="20">
        <f>54312.92/1000</f>
        <v>54.312919999999998</v>
      </c>
    </row>
    <row r="23" spans="1:3" x14ac:dyDescent="0.25">
      <c r="A23" s="5"/>
      <c r="B23" s="4"/>
    </row>
    <row r="24" spans="1:3" x14ac:dyDescent="0.25">
      <c r="A24" s="5" t="s">
        <v>84</v>
      </c>
      <c r="B24" s="19">
        <f>D34</f>
        <v>0</v>
      </c>
    </row>
    <row r="25" spans="1:3" x14ac:dyDescent="0.25">
      <c r="A25" s="5"/>
      <c r="B25" s="4"/>
    </row>
    <row r="26" spans="1:3" x14ac:dyDescent="0.25">
      <c r="A26" s="5" t="s">
        <v>85</v>
      </c>
      <c r="B26" s="19">
        <f>D35</f>
        <v>0</v>
      </c>
    </row>
    <row r="27" spans="1:3" x14ac:dyDescent="0.25">
      <c r="A27" s="5"/>
      <c r="B27" s="4"/>
    </row>
    <row r="28" spans="1:3" x14ac:dyDescent="0.25">
      <c r="A28" s="5" t="s">
        <v>88</v>
      </c>
      <c r="B28" s="19">
        <f>+B26+B24+B22+B18+B14+B10</f>
        <v>82.202919999999992</v>
      </c>
    </row>
    <row r="29" spans="1:3" x14ac:dyDescent="0.25">
      <c r="A29" s="5"/>
      <c r="B29" s="4"/>
    </row>
    <row r="30" spans="1:3" x14ac:dyDescent="0.25">
      <c r="A30" s="5" t="s">
        <v>89</v>
      </c>
      <c r="B30" s="31">
        <f>+(B32+B31)/2</f>
        <v>345606.69960499997</v>
      </c>
    </row>
    <row r="31" spans="1:3" x14ac:dyDescent="0.25">
      <c r="A31" s="5" t="s">
        <v>105</v>
      </c>
      <c r="B31" s="31">
        <f>353632849.21/1000</f>
        <v>353632.84920999996</v>
      </c>
      <c r="C31" s="30"/>
    </row>
    <row r="32" spans="1:3" ht="31.5" x14ac:dyDescent="0.25">
      <c r="A32" s="5" t="s">
        <v>132</v>
      </c>
      <c r="B32" s="31">
        <f>337580.55</f>
        <v>337580.55</v>
      </c>
    </row>
    <row r="33" spans="1:4" x14ac:dyDescent="0.25">
      <c r="A33" s="5"/>
      <c r="B33" s="4"/>
    </row>
    <row r="34" spans="1:4" ht="31.5" x14ac:dyDescent="0.25">
      <c r="A34" s="5" t="s">
        <v>90</v>
      </c>
      <c r="B34" s="21">
        <f>(B28/B30)*100</f>
        <v>2.378510604509437E-2</v>
      </c>
    </row>
    <row r="35" spans="1:4" x14ac:dyDescent="0.25">
      <c r="A35" s="5"/>
      <c r="B35" s="4"/>
    </row>
    <row r="36" spans="1:4" x14ac:dyDescent="0.25">
      <c r="A36" s="40" t="s">
        <v>9</v>
      </c>
      <c r="B36" s="4"/>
    </row>
    <row r="37" spans="1:4" x14ac:dyDescent="0.25">
      <c r="A37" s="40"/>
      <c r="B37" s="4"/>
    </row>
    <row r="38" spans="1:4" x14ac:dyDescent="0.25">
      <c r="A38" s="5" t="s">
        <v>86</v>
      </c>
      <c r="B38" s="45">
        <v>0</v>
      </c>
    </row>
    <row r="39" spans="1:4" x14ac:dyDescent="0.25">
      <c r="A39" s="5"/>
      <c r="B39" s="4"/>
    </row>
    <row r="40" spans="1:4" x14ac:dyDescent="0.25">
      <c r="A40" s="5" t="s">
        <v>87</v>
      </c>
      <c r="B40" s="19">
        <f>+B41+B42+B43+B44+B45+B46+B47+B48+B49</f>
        <v>97.933560735097643</v>
      </c>
    </row>
    <row r="41" spans="1:4" x14ac:dyDescent="0.25">
      <c r="A41" s="5" t="s">
        <v>10</v>
      </c>
      <c r="B41" s="19">
        <v>3.1735320000000002</v>
      </c>
    </row>
    <row r="42" spans="1:4" x14ac:dyDescent="0.25">
      <c r="A42" s="5" t="s">
        <v>11</v>
      </c>
      <c r="B42" s="19">
        <v>64.497613850000008</v>
      </c>
      <c r="C42" s="29"/>
      <c r="D42" s="47"/>
    </row>
    <row r="43" spans="1:4" x14ac:dyDescent="0.25">
      <c r="A43" s="5" t="s">
        <v>12</v>
      </c>
      <c r="B43" s="19">
        <v>0</v>
      </c>
    </row>
    <row r="44" spans="1:4" x14ac:dyDescent="0.25">
      <c r="A44" s="5" t="s">
        <v>13</v>
      </c>
      <c r="B44" s="19">
        <v>0</v>
      </c>
    </row>
    <row r="45" spans="1:4" ht="31.5" x14ac:dyDescent="0.25">
      <c r="A45" s="5" t="s">
        <v>14</v>
      </c>
      <c r="B45" s="20">
        <v>0.97025146998327161</v>
      </c>
    </row>
    <row r="46" spans="1:4" ht="31.5" x14ac:dyDescent="0.25">
      <c r="A46" s="5" t="s">
        <v>15</v>
      </c>
      <c r="B46" s="20">
        <v>26.94109341511437</v>
      </c>
    </row>
    <row r="47" spans="1:4" ht="31.5" x14ac:dyDescent="0.25">
      <c r="A47" s="5" t="s">
        <v>16</v>
      </c>
      <c r="B47" s="20">
        <v>0</v>
      </c>
    </row>
    <row r="48" spans="1:4" ht="31.5" x14ac:dyDescent="0.25">
      <c r="A48" s="5" t="s">
        <v>17</v>
      </c>
      <c r="B48" s="20">
        <v>2.35107</v>
      </c>
    </row>
    <row r="49" spans="1:4" x14ac:dyDescent="0.25">
      <c r="A49" s="5" t="s">
        <v>18</v>
      </c>
      <c r="B49" s="20">
        <v>0</v>
      </c>
    </row>
    <row r="50" spans="1:4" x14ac:dyDescent="0.25">
      <c r="A50" s="5"/>
      <c r="B50" s="4"/>
    </row>
    <row r="51" spans="1:4" x14ac:dyDescent="0.25">
      <c r="A51" s="5" t="s">
        <v>91</v>
      </c>
      <c r="B51" s="21">
        <f>(B40/B32)*100</f>
        <v>2.9010427506886181E-2</v>
      </c>
      <c r="C51" s="30"/>
      <c r="D51" s="47"/>
    </row>
    <row r="52" spans="1:4" x14ac:dyDescent="0.25">
      <c r="A52" s="5"/>
      <c r="B52" s="4"/>
    </row>
    <row r="53" spans="1:4" ht="31.5" x14ac:dyDescent="0.25">
      <c r="A53" s="5" t="s">
        <v>92</v>
      </c>
      <c r="B53" s="21">
        <v>0.25</v>
      </c>
    </row>
    <row r="54" spans="1:4" x14ac:dyDescent="0.25">
      <c r="A54" s="5"/>
      <c r="B54" s="4"/>
    </row>
    <row r="55" spans="1:4" ht="31.5" x14ac:dyDescent="0.25">
      <c r="A55" s="5" t="s">
        <v>93</v>
      </c>
      <c r="B55" s="20">
        <f>B53-B51</f>
        <v>0.22098957249311382</v>
      </c>
    </row>
    <row r="56" spans="1:4" x14ac:dyDescent="0.25">
      <c r="A56" s="5"/>
      <c r="B56" s="20"/>
    </row>
    <row r="57" spans="1:4" x14ac:dyDescent="0.25">
      <c r="A57" s="5" t="s">
        <v>94</v>
      </c>
      <c r="B57" s="19">
        <v>0</v>
      </c>
    </row>
    <row r="58" spans="1:4" ht="31.5" x14ac:dyDescent="0.25">
      <c r="A58" s="5" t="s">
        <v>95</v>
      </c>
      <c r="B58" s="41">
        <f>(B40+B57)/B32*100</f>
        <v>2.9010427506886181E-2</v>
      </c>
    </row>
    <row r="59" spans="1:4" x14ac:dyDescent="0.25">
      <c r="A59" s="5"/>
      <c r="B59" s="4"/>
    </row>
    <row r="60" spans="1:4" x14ac:dyDescent="0.25">
      <c r="A60" s="5" t="s">
        <v>96</v>
      </c>
      <c r="B60" s="19"/>
    </row>
    <row r="61" spans="1:4" x14ac:dyDescent="0.25">
      <c r="A61" s="5"/>
      <c r="B61" s="19"/>
    </row>
    <row r="62" spans="1:4" x14ac:dyDescent="0.25">
      <c r="A62" s="5" t="s">
        <v>97</v>
      </c>
      <c r="B62" s="19">
        <f>+B40+B28</f>
        <v>180.13648073509762</v>
      </c>
    </row>
    <row r="63" spans="1:4" x14ac:dyDescent="0.25">
      <c r="A63" s="5" t="s">
        <v>98</v>
      </c>
      <c r="B63" s="32">
        <f>(B62/B30)*100</f>
        <v>5.2121813882942319E-2</v>
      </c>
      <c r="C63" s="30"/>
    </row>
    <row r="64" spans="1:4" x14ac:dyDescent="0.25">
      <c r="A64" s="5"/>
      <c r="B64" s="4"/>
    </row>
    <row r="65" spans="1:2" x14ac:dyDescent="0.25">
      <c r="A65" s="5" t="s">
        <v>19</v>
      </c>
      <c r="B65" s="4"/>
    </row>
    <row r="66" spans="1:2" ht="31.5" x14ac:dyDescent="0.25">
      <c r="A66" s="5" t="s">
        <v>99</v>
      </c>
      <c r="B66" s="20">
        <v>0</v>
      </c>
    </row>
    <row r="67" spans="1:2" x14ac:dyDescent="0.25">
      <c r="A67" s="5" t="s">
        <v>100</v>
      </c>
      <c r="B67" s="20">
        <v>0</v>
      </c>
    </row>
    <row r="68" spans="1:2" x14ac:dyDescent="0.25">
      <c r="A68" s="3"/>
      <c r="B68" s="3"/>
    </row>
    <row r="71" spans="1:2" x14ac:dyDescent="0.25">
      <c r="B71" s="38"/>
    </row>
    <row r="72" spans="1:2" x14ac:dyDescent="0.25">
      <c r="B72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B9E8-E53E-4A7E-AFA6-9C5C77BF29A8}">
  <dimension ref="A1:B79"/>
  <sheetViews>
    <sheetView rightToLeft="1" topLeftCell="A26" workbookViewId="0">
      <selection activeCell="B25" sqref="B25"/>
    </sheetView>
  </sheetViews>
  <sheetFormatPr defaultColWidth="9" defaultRowHeight="15.75" x14ac:dyDescent="0.25"/>
  <cols>
    <col min="1" max="1" width="40" style="8" customWidth="1"/>
    <col min="2" max="2" width="52" style="8" customWidth="1"/>
    <col min="3" max="16384" width="9" style="8"/>
  </cols>
  <sheetData>
    <row r="1" spans="1:2" x14ac:dyDescent="0.25">
      <c r="A1" s="52" t="s">
        <v>134</v>
      </c>
      <c r="B1" s="52" t="s">
        <v>135</v>
      </c>
    </row>
    <row r="2" spans="1:2" x14ac:dyDescent="0.25">
      <c r="A2" s="52" t="s">
        <v>136</v>
      </c>
      <c r="B2" s="52" t="s">
        <v>137</v>
      </c>
    </row>
    <row r="3" spans="1:2" x14ac:dyDescent="0.25">
      <c r="A3" s="52" t="s">
        <v>143</v>
      </c>
      <c r="B3" s="52" t="s">
        <v>138</v>
      </c>
    </row>
    <row r="4" spans="1:2" x14ac:dyDescent="0.25">
      <c r="A4" s="52" t="s">
        <v>139</v>
      </c>
      <c r="B4" s="50">
        <v>45382</v>
      </c>
    </row>
    <row r="5" spans="1:2" ht="20.25" customHeight="1" thickBot="1" x14ac:dyDescent="0.3">
      <c r="A5" s="52" t="s">
        <v>140</v>
      </c>
      <c r="B5" s="52" t="s">
        <v>141</v>
      </c>
    </row>
    <row r="6" spans="1:2" ht="71.25" customHeight="1" thickBot="1" x14ac:dyDescent="0.3">
      <c r="A6" s="6" t="s">
        <v>103</v>
      </c>
      <c r="B6" s="7" t="s">
        <v>0</v>
      </c>
    </row>
    <row r="7" spans="1:2" ht="32.25" thickBot="1" x14ac:dyDescent="0.3">
      <c r="A7" s="9" t="s">
        <v>21</v>
      </c>
      <c r="B7" s="10"/>
    </row>
    <row r="8" spans="1:2" ht="16.5" thickBot="1" x14ac:dyDescent="0.3">
      <c r="A8" s="9" t="s">
        <v>22</v>
      </c>
      <c r="B8" s="10"/>
    </row>
    <row r="9" spans="1:2" ht="16.5" thickBot="1" x14ac:dyDescent="0.3">
      <c r="A9" s="11"/>
      <c r="B9" s="22"/>
    </row>
    <row r="10" spans="1:2" ht="16.5" thickBot="1" x14ac:dyDescent="0.3">
      <c r="A10" s="9" t="s">
        <v>83</v>
      </c>
      <c r="B10" s="22"/>
    </row>
    <row r="11" spans="1:2" ht="15" customHeight="1" thickBot="1" x14ac:dyDescent="0.3">
      <c r="A11" s="10" t="s">
        <v>133</v>
      </c>
      <c r="B11" s="10">
        <v>25.32</v>
      </c>
    </row>
    <row r="12" spans="1:2" ht="14.25" customHeight="1" thickBot="1" x14ac:dyDescent="0.3">
      <c r="A12" s="10" t="s">
        <v>106</v>
      </c>
      <c r="B12" s="10">
        <v>0.81</v>
      </c>
    </row>
    <row r="13" spans="1:2" ht="15" customHeight="1" thickBot="1" x14ac:dyDescent="0.3">
      <c r="A13" s="10"/>
      <c r="B13" s="10"/>
    </row>
    <row r="14" spans="1:2" ht="16.5" thickBot="1" x14ac:dyDescent="0.3">
      <c r="A14" s="9" t="s">
        <v>24</v>
      </c>
      <c r="B14" s="22">
        <f>SUM(B9:B13)</f>
        <v>26.13</v>
      </c>
    </row>
    <row r="15" spans="1:2" ht="16.5" thickBot="1" x14ac:dyDescent="0.3">
      <c r="A15" s="13"/>
      <c r="B15" s="10"/>
    </row>
    <row r="16" spans="1:2" ht="16.5" thickBot="1" x14ac:dyDescent="0.3">
      <c r="A16" s="9" t="s">
        <v>25</v>
      </c>
      <c r="B16" s="10"/>
    </row>
    <row r="17" spans="1:2" ht="16.5" thickBot="1" x14ac:dyDescent="0.3">
      <c r="A17" s="9" t="s">
        <v>22</v>
      </c>
      <c r="B17" s="10"/>
    </row>
    <row r="18" spans="1:2" ht="16.5" thickBot="1" x14ac:dyDescent="0.3">
      <c r="A18" s="11" t="s">
        <v>42</v>
      </c>
      <c r="B18" s="10"/>
    </row>
    <row r="19" spans="1:2" x14ac:dyDescent="0.25">
      <c r="A19" s="12" t="s">
        <v>43</v>
      </c>
      <c r="B19" s="53"/>
    </row>
    <row r="20" spans="1:2" ht="15.75" customHeight="1" thickBot="1" x14ac:dyDescent="0.3">
      <c r="A20" s="11" t="s">
        <v>44</v>
      </c>
      <c r="B20" s="54"/>
    </row>
    <row r="21" spans="1:2" x14ac:dyDescent="0.25">
      <c r="A21" s="12" t="s">
        <v>40</v>
      </c>
      <c r="B21" s="53"/>
    </row>
    <row r="22" spans="1:2" x14ac:dyDescent="0.25">
      <c r="A22" s="12" t="s">
        <v>45</v>
      </c>
      <c r="B22" s="55"/>
    </row>
    <row r="23" spans="1:2" ht="14.25" customHeight="1" x14ac:dyDescent="0.25">
      <c r="A23" s="12"/>
      <c r="B23" s="55"/>
    </row>
    <row r="24" spans="1:2" ht="15" customHeight="1" thickBot="1" x14ac:dyDescent="0.3">
      <c r="A24" s="14"/>
      <c r="B24" s="54"/>
    </row>
    <row r="25" spans="1:2" ht="16.5" thickBot="1" x14ac:dyDescent="0.3">
      <c r="A25" s="9" t="s">
        <v>23</v>
      </c>
      <c r="B25" s="10"/>
    </row>
    <row r="26" spans="1:2" ht="16.5" thickBot="1" x14ac:dyDescent="0.3">
      <c r="A26" s="10" t="s">
        <v>133</v>
      </c>
      <c r="B26" s="22">
        <v>1.76</v>
      </c>
    </row>
    <row r="27" spans="1:2" x14ac:dyDescent="0.25">
      <c r="A27" s="12" t="s">
        <v>43</v>
      </c>
      <c r="B27" s="53"/>
    </row>
    <row r="28" spans="1:2" ht="15.75" customHeight="1" thickBot="1" x14ac:dyDescent="0.3">
      <c r="A28" s="11" t="s">
        <v>46</v>
      </c>
      <c r="B28" s="54"/>
    </row>
    <row r="29" spans="1:2" x14ac:dyDescent="0.25">
      <c r="A29" s="12" t="s">
        <v>40</v>
      </c>
      <c r="B29" s="53"/>
    </row>
    <row r="30" spans="1:2" x14ac:dyDescent="0.25">
      <c r="A30" s="12" t="s">
        <v>47</v>
      </c>
      <c r="B30" s="55"/>
    </row>
    <row r="31" spans="1:2" ht="14.25" customHeight="1" x14ac:dyDescent="0.25">
      <c r="A31" s="12"/>
      <c r="B31" s="55"/>
    </row>
    <row r="32" spans="1:2" ht="15" customHeight="1" thickBot="1" x14ac:dyDescent="0.3">
      <c r="A32" s="14"/>
      <c r="B32" s="54"/>
    </row>
    <row r="33" spans="1:2" ht="16.5" thickBot="1" x14ac:dyDescent="0.3">
      <c r="A33" s="9" t="s">
        <v>26</v>
      </c>
      <c r="B33" s="22">
        <f>+B26</f>
        <v>1.76</v>
      </c>
    </row>
    <row r="34" spans="1:2" ht="16.5" thickBot="1" x14ac:dyDescent="0.3">
      <c r="A34" s="11"/>
      <c r="B34" s="10"/>
    </row>
    <row r="35" spans="1:2" ht="32.25" thickBot="1" x14ac:dyDescent="0.3">
      <c r="A35" s="9" t="s">
        <v>27</v>
      </c>
      <c r="B35" s="10"/>
    </row>
    <row r="36" spans="1:2" ht="16.5" thickBot="1" x14ac:dyDescent="0.3">
      <c r="A36" s="11" t="s">
        <v>48</v>
      </c>
      <c r="B36" s="10">
        <v>0</v>
      </c>
    </row>
    <row r="37" spans="1:2" x14ac:dyDescent="0.25">
      <c r="A37" s="12" t="s">
        <v>49</v>
      </c>
      <c r="B37" s="53">
        <v>0</v>
      </c>
    </row>
    <row r="38" spans="1:2" ht="15.75" customHeight="1" thickBot="1" x14ac:dyDescent="0.3">
      <c r="A38" s="11" t="s">
        <v>50</v>
      </c>
      <c r="B38" s="54"/>
    </row>
    <row r="39" spans="1:2" x14ac:dyDescent="0.25">
      <c r="A39" s="12" t="s">
        <v>40</v>
      </c>
      <c r="B39" s="53">
        <v>0</v>
      </c>
    </row>
    <row r="40" spans="1:2" x14ac:dyDescent="0.25">
      <c r="A40" s="12" t="s">
        <v>51</v>
      </c>
      <c r="B40" s="55"/>
    </row>
    <row r="41" spans="1:2" ht="14.25" customHeight="1" x14ac:dyDescent="0.25">
      <c r="A41" s="12"/>
      <c r="B41" s="55"/>
    </row>
    <row r="42" spans="1:2" ht="15" customHeight="1" thickBot="1" x14ac:dyDescent="0.3">
      <c r="A42" s="14"/>
      <c r="B42" s="54"/>
    </row>
    <row r="43" spans="1:2" ht="32.25" thickBot="1" x14ac:dyDescent="0.3">
      <c r="A43" s="9" t="s">
        <v>28</v>
      </c>
      <c r="B43" s="10">
        <v>0</v>
      </c>
    </row>
    <row r="44" spans="1:2" ht="16.5" thickBot="1" x14ac:dyDescent="0.3">
      <c r="A44" s="9"/>
      <c r="B44" s="10"/>
    </row>
    <row r="45" spans="1:2" ht="32.25" thickBot="1" x14ac:dyDescent="0.3">
      <c r="A45" s="9" t="s">
        <v>29</v>
      </c>
      <c r="B45" s="10">
        <v>0</v>
      </c>
    </row>
    <row r="46" spans="1:2" ht="16.5" thickBot="1" x14ac:dyDescent="0.3">
      <c r="A46" s="11" t="s">
        <v>48</v>
      </c>
      <c r="B46" s="10">
        <v>0</v>
      </c>
    </row>
    <row r="47" spans="1:2" x14ac:dyDescent="0.25">
      <c r="A47" s="12" t="s">
        <v>49</v>
      </c>
      <c r="B47" s="53">
        <v>0</v>
      </c>
    </row>
    <row r="48" spans="1:2" ht="15.75" customHeight="1" thickBot="1" x14ac:dyDescent="0.3">
      <c r="A48" s="11" t="s">
        <v>52</v>
      </c>
      <c r="B48" s="54"/>
    </row>
    <row r="49" spans="1:2" x14ac:dyDescent="0.25">
      <c r="A49" s="12" t="s">
        <v>40</v>
      </c>
      <c r="B49" s="53"/>
    </row>
    <row r="50" spans="1:2" x14ac:dyDescent="0.25">
      <c r="A50" s="12" t="s">
        <v>53</v>
      </c>
      <c r="B50" s="55"/>
    </row>
    <row r="51" spans="1:2" ht="14.25" customHeight="1" x14ac:dyDescent="0.25">
      <c r="A51" s="12"/>
      <c r="B51" s="55"/>
    </row>
    <row r="52" spans="1:2" ht="15" customHeight="1" thickBot="1" x14ac:dyDescent="0.3">
      <c r="A52" s="14"/>
      <c r="B52" s="54"/>
    </row>
    <row r="53" spans="1:2" ht="32.25" thickBot="1" x14ac:dyDescent="0.3">
      <c r="A53" s="9" t="s">
        <v>30</v>
      </c>
      <c r="B53" s="10">
        <v>0</v>
      </c>
    </row>
    <row r="54" spans="1:2" ht="16.5" thickBot="1" x14ac:dyDescent="0.3">
      <c r="A54" s="11"/>
      <c r="B54" s="10"/>
    </row>
    <row r="55" spans="1:2" ht="32.25" thickBot="1" x14ac:dyDescent="0.3">
      <c r="A55" s="9" t="s">
        <v>31</v>
      </c>
      <c r="B55" s="10"/>
    </row>
    <row r="56" spans="1:2" ht="16.5" thickBot="1" x14ac:dyDescent="0.3">
      <c r="A56" s="11" t="s">
        <v>54</v>
      </c>
      <c r="B56" s="10"/>
    </row>
    <row r="57" spans="1:2" ht="16.5" thickBot="1" x14ac:dyDescent="0.3">
      <c r="A57" s="11" t="s">
        <v>55</v>
      </c>
      <c r="B57" s="10"/>
    </row>
    <row r="58" spans="1:2" ht="16.5" thickBot="1" x14ac:dyDescent="0.3">
      <c r="A58" s="11" t="s">
        <v>40</v>
      </c>
      <c r="B58" s="23">
        <f>'נספח 1 - דיווח על הוצאות ישירות'!B22</f>
        <v>54.312919999999998</v>
      </c>
    </row>
    <row r="59" spans="1:2" ht="16.5" thickBot="1" x14ac:dyDescent="0.3">
      <c r="A59" s="9" t="s">
        <v>32</v>
      </c>
      <c r="B59" s="23">
        <f>+B58</f>
        <v>54.312919999999998</v>
      </c>
    </row>
    <row r="60" spans="1:2" ht="16.5" thickBot="1" x14ac:dyDescent="0.3">
      <c r="A60" s="9"/>
      <c r="B60" s="10"/>
    </row>
    <row r="61" spans="1:2" ht="16.5" thickBot="1" x14ac:dyDescent="0.3">
      <c r="A61" s="9" t="s">
        <v>33</v>
      </c>
      <c r="B61" s="10"/>
    </row>
    <row r="62" spans="1:2" ht="16.5" thickBot="1" x14ac:dyDescent="0.3">
      <c r="A62" s="11" t="s">
        <v>56</v>
      </c>
      <c r="B62" s="10">
        <v>0</v>
      </c>
    </row>
    <row r="63" spans="1:2" ht="16.5" thickBot="1" x14ac:dyDescent="0.3">
      <c r="A63" s="11" t="s">
        <v>57</v>
      </c>
      <c r="B63" s="10">
        <v>0</v>
      </c>
    </row>
    <row r="64" spans="1:2" ht="16.5" thickBot="1" x14ac:dyDescent="0.3">
      <c r="A64" s="11" t="s">
        <v>40</v>
      </c>
      <c r="B64" s="10"/>
    </row>
    <row r="65" spans="1:2" ht="16.5" thickBot="1" x14ac:dyDescent="0.3">
      <c r="A65" s="9" t="s">
        <v>34</v>
      </c>
      <c r="B65" s="10">
        <v>0</v>
      </c>
    </row>
    <row r="66" spans="1:2" ht="16.5" thickBot="1" x14ac:dyDescent="0.3">
      <c r="A66" s="9"/>
      <c r="B66" s="10"/>
    </row>
    <row r="67" spans="1:2" ht="32.25" thickBot="1" x14ac:dyDescent="0.3">
      <c r="A67" s="9" t="s">
        <v>35</v>
      </c>
      <c r="B67" s="10">
        <v>0</v>
      </c>
    </row>
    <row r="68" spans="1:2" ht="16.5" thickBot="1" x14ac:dyDescent="0.3">
      <c r="A68" s="11" t="s">
        <v>48</v>
      </c>
      <c r="B68" s="10">
        <v>0</v>
      </c>
    </row>
    <row r="69" spans="1:2" ht="16.5" thickBot="1" x14ac:dyDescent="0.3">
      <c r="A69" s="11" t="s">
        <v>49</v>
      </c>
      <c r="B69" s="10">
        <v>0</v>
      </c>
    </row>
    <row r="70" spans="1:2" ht="16.5" thickBot="1" x14ac:dyDescent="0.3">
      <c r="A70" s="11" t="s">
        <v>40</v>
      </c>
      <c r="B70" s="10">
        <v>0</v>
      </c>
    </row>
    <row r="71" spans="1:2" ht="32.25" thickBot="1" x14ac:dyDescent="0.3">
      <c r="A71" s="9" t="s">
        <v>36</v>
      </c>
      <c r="B71" s="10">
        <v>0</v>
      </c>
    </row>
    <row r="72" spans="1:2" ht="16.5" thickBot="1" x14ac:dyDescent="0.3">
      <c r="A72" s="11"/>
      <c r="B72" s="10"/>
    </row>
    <row r="73" spans="1:2" ht="16.5" thickBot="1" x14ac:dyDescent="0.3">
      <c r="A73" s="9" t="s">
        <v>37</v>
      </c>
      <c r="B73" s="10">
        <v>0</v>
      </c>
    </row>
    <row r="74" spans="1:2" ht="16.5" thickBot="1" x14ac:dyDescent="0.3">
      <c r="A74" s="11" t="s">
        <v>48</v>
      </c>
      <c r="B74" s="10">
        <v>0</v>
      </c>
    </row>
    <row r="75" spans="1:2" ht="16.5" thickBot="1" x14ac:dyDescent="0.3">
      <c r="A75" s="11" t="s">
        <v>49</v>
      </c>
      <c r="B75" s="10">
        <v>0</v>
      </c>
    </row>
    <row r="76" spans="1:2" ht="16.5" thickBot="1" x14ac:dyDescent="0.3">
      <c r="A76" s="11" t="s">
        <v>40</v>
      </c>
      <c r="B76" s="10">
        <v>0</v>
      </c>
    </row>
    <row r="77" spans="1:2" ht="16.5" thickBot="1" x14ac:dyDescent="0.3">
      <c r="A77" s="9" t="s">
        <v>38</v>
      </c>
      <c r="B77" s="10">
        <v>0</v>
      </c>
    </row>
    <row r="78" spans="1:2" ht="16.5" thickBot="1" x14ac:dyDescent="0.3">
      <c r="A78" s="11"/>
      <c r="B78" s="10"/>
    </row>
    <row r="79" spans="1:2" ht="32.25" thickBot="1" x14ac:dyDescent="0.3">
      <c r="A79" s="9" t="s">
        <v>82</v>
      </c>
      <c r="B79" s="23">
        <f>B77+B71+B65+B59+B53+B33+B14</f>
        <v>82.202919999999992</v>
      </c>
    </row>
  </sheetData>
  <mergeCells count="8">
    <mergeCell ref="B37:B38"/>
    <mergeCell ref="B39:B42"/>
    <mergeCell ref="B47:B48"/>
    <mergeCell ref="B49:B52"/>
    <mergeCell ref="B19:B20"/>
    <mergeCell ref="B21:B24"/>
    <mergeCell ref="B27:B28"/>
    <mergeCell ref="B29:B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9A62-9DD2-4E8A-BAF1-8E32D5B98D87}">
  <dimension ref="A1:H88"/>
  <sheetViews>
    <sheetView rightToLeft="1" topLeftCell="A58" zoomScaleNormal="100" workbookViewId="0">
      <selection activeCell="E4" sqref="E4"/>
    </sheetView>
  </sheetViews>
  <sheetFormatPr defaultColWidth="9" defaultRowHeight="15.75" x14ac:dyDescent="0.25"/>
  <cols>
    <col min="1" max="1" width="33.7109375" style="15" customWidth="1"/>
    <col min="2" max="2" width="22.7109375" style="15" customWidth="1"/>
    <col min="3" max="3" width="19.5703125" style="15" bestFit="1" customWidth="1"/>
    <col min="4" max="5" width="9" style="15"/>
    <col min="6" max="6" width="12.7109375" style="15" customWidth="1"/>
    <col min="7" max="16384" width="9" style="15"/>
  </cols>
  <sheetData>
    <row r="1" spans="1:8" x14ac:dyDescent="0.2">
      <c r="A1" s="52" t="s">
        <v>134</v>
      </c>
      <c r="B1" s="52" t="s">
        <v>135</v>
      </c>
    </row>
    <row r="2" spans="1:8" x14ac:dyDescent="0.2">
      <c r="A2" s="52" t="s">
        <v>136</v>
      </c>
      <c r="B2" s="52" t="s">
        <v>137</v>
      </c>
    </row>
    <row r="3" spans="1:8" x14ac:dyDescent="0.2">
      <c r="A3" s="52" t="s">
        <v>143</v>
      </c>
      <c r="B3" s="52" t="s">
        <v>138</v>
      </c>
    </row>
    <row r="4" spans="1:8" x14ac:dyDescent="0.2">
      <c r="A4" s="52" t="s">
        <v>139</v>
      </c>
      <c r="B4" s="50">
        <v>45382</v>
      </c>
    </row>
    <row r="5" spans="1:8" ht="16.5" thickBot="1" x14ac:dyDescent="0.25">
      <c r="A5" s="52" t="s">
        <v>140</v>
      </c>
      <c r="B5" s="52" t="s">
        <v>141</v>
      </c>
    </row>
    <row r="6" spans="1:8" ht="48" thickBot="1" x14ac:dyDescent="0.3">
      <c r="A6" s="6" t="s">
        <v>104</v>
      </c>
      <c r="B6" s="16" t="s">
        <v>58</v>
      </c>
      <c r="F6" s="49"/>
    </row>
    <row r="7" spans="1:8" ht="45" customHeight="1" thickBot="1" x14ac:dyDescent="0.3">
      <c r="A7" s="9" t="s">
        <v>59</v>
      </c>
      <c r="B7" s="17"/>
    </row>
    <row r="8" spans="1:8" ht="16.5" thickBot="1" x14ac:dyDescent="0.2">
      <c r="A8" s="24" t="s">
        <v>107</v>
      </c>
      <c r="B8" s="26">
        <v>1.4805599999999999</v>
      </c>
      <c r="E8" s="25"/>
      <c r="F8" s="28"/>
      <c r="G8" s="35"/>
    </row>
    <row r="9" spans="1:8" ht="16.5" thickBot="1" x14ac:dyDescent="0.2">
      <c r="A9" s="24" t="s">
        <v>108</v>
      </c>
      <c r="B9" s="26">
        <v>1.6929719999999999</v>
      </c>
      <c r="F9" s="25"/>
      <c r="G9" s="28"/>
      <c r="H9" s="35"/>
    </row>
    <row r="10" spans="1:8" ht="32.25" thickBot="1" x14ac:dyDescent="0.2">
      <c r="A10" s="9" t="s">
        <v>60</v>
      </c>
      <c r="B10" s="26">
        <f>SUM(B8:B9)</f>
        <v>3.1735319999999998</v>
      </c>
      <c r="F10" s="25"/>
      <c r="G10" s="28"/>
      <c r="H10" s="34"/>
    </row>
    <row r="11" spans="1:8" ht="43.5" customHeight="1" thickBot="1" x14ac:dyDescent="0.2">
      <c r="A11" s="9" t="s">
        <v>61</v>
      </c>
      <c r="B11" s="26"/>
      <c r="F11" s="25"/>
      <c r="G11" s="28"/>
      <c r="H11" s="35"/>
    </row>
    <row r="12" spans="1:8" ht="16.5" thickBot="1" x14ac:dyDescent="0.2">
      <c r="A12" s="23" t="s">
        <v>109</v>
      </c>
      <c r="B12" s="26">
        <v>4.3170000000000002</v>
      </c>
      <c r="F12" s="25"/>
      <c r="G12" s="28"/>
      <c r="H12" s="35"/>
    </row>
    <row r="13" spans="1:8" ht="16.5" thickBot="1" x14ac:dyDescent="0.2">
      <c r="A13" s="23" t="s">
        <v>110</v>
      </c>
      <c r="B13" s="26">
        <v>4.8078500000000002</v>
      </c>
      <c r="F13" s="25"/>
      <c r="G13" s="28"/>
      <c r="H13" s="35"/>
    </row>
    <row r="14" spans="1:8" ht="16.5" thickBot="1" x14ac:dyDescent="0.2">
      <c r="A14" s="23" t="s">
        <v>111</v>
      </c>
      <c r="B14" s="26">
        <v>5.5202399999999994</v>
      </c>
      <c r="F14" s="25"/>
      <c r="G14" s="28"/>
      <c r="H14" s="35"/>
    </row>
    <row r="15" spans="1:8" ht="16.5" thickBot="1" x14ac:dyDescent="0.2">
      <c r="A15" s="23" t="s">
        <v>112</v>
      </c>
      <c r="B15" s="26">
        <v>6.0884999999999998</v>
      </c>
      <c r="F15" s="25"/>
      <c r="G15" s="28"/>
      <c r="H15" s="35"/>
    </row>
    <row r="16" spans="1:8" ht="16.5" thickBot="1" x14ac:dyDescent="0.2">
      <c r="A16" s="23" t="s">
        <v>113</v>
      </c>
      <c r="B16" s="26">
        <v>4.5497331000000001</v>
      </c>
      <c r="F16" s="25"/>
      <c r="G16" s="28"/>
      <c r="H16" s="35"/>
    </row>
    <row r="17" spans="1:8" ht="16.5" thickBot="1" x14ac:dyDescent="0.2">
      <c r="A17" s="23" t="s">
        <v>114</v>
      </c>
      <c r="B17" s="26">
        <v>3.5562005999999999</v>
      </c>
      <c r="F17" s="25"/>
      <c r="G17" s="28"/>
      <c r="H17" s="35"/>
    </row>
    <row r="18" spans="1:8" ht="16.5" thickBot="1" x14ac:dyDescent="0.2">
      <c r="A18" s="23" t="s">
        <v>115</v>
      </c>
      <c r="B18" s="26">
        <v>5.5344464999999996</v>
      </c>
      <c r="F18" s="25"/>
      <c r="G18" s="28"/>
      <c r="H18" s="35"/>
    </row>
    <row r="19" spans="1:8" ht="16.5" thickBot="1" x14ac:dyDescent="0.2">
      <c r="A19" s="23" t="s">
        <v>116</v>
      </c>
      <c r="B19" s="26">
        <v>5.5205536500000001</v>
      </c>
      <c r="F19" s="25"/>
      <c r="G19" s="28"/>
      <c r="H19" s="35"/>
    </row>
    <row r="20" spans="1:8" ht="16.5" thickBot="1" x14ac:dyDescent="0.2">
      <c r="A20" s="23" t="s">
        <v>117</v>
      </c>
      <c r="B20" s="26">
        <v>5.5202399999999994</v>
      </c>
      <c r="F20" s="25"/>
      <c r="G20" s="28"/>
      <c r="H20" s="35"/>
    </row>
    <row r="21" spans="1:8" ht="16.5" thickBot="1" x14ac:dyDescent="0.2">
      <c r="A21" s="23" t="s">
        <v>118</v>
      </c>
      <c r="B21" s="26">
        <v>2.85975</v>
      </c>
      <c r="F21" s="25"/>
      <c r="G21" s="28"/>
      <c r="H21" s="35"/>
    </row>
    <row r="22" spans="1:8" ht="15.75" customHeight="1" thickBot="1" x14ac:dyDescent="0.2">
      <c r="A22" s="23" t="s">
        <v>119</v>
      </c>
      <c r="B22" s="26">
        <v>3.1586399999999997</v>
      </c>
      <c r="F22" s="25"/>
      <c r="G22" s="28"/>
      <c r="H22" s="35"/>
    </row>
    <row r="23" spans="1:8" ht="15.75" customHeight="1" thickBot="1" x14ac:dyDescent="0.2">
      <c r="A23" s="23" t="s">
        <v>120</v>
      </c>
      <c r="B23" s="26">
        <v>5.0824600000000002</v>
      </c>
      <c r="F23" s="25"/>
      <c r="G23" s="28"/>
      <c r="H23" s="35"/>
    </row>
    <row r="24" spans="1:8" ht="16.5" thickBot="1" x14ac:dyDescent="0.2">
      <c r="A24" s="23" t="s">
        <v>121</v>
      </c>
      <c r="B24" s="26">
        <v>7.9820000000000002</v>
      </c>
      <c r="F24" s="25"/>
      <c r="G24" s="28"/>
      <c r="H24" s="34"/>
    </row>
    <row r="25" spans="1:8" ht="32.25" thickBot="1" x14ac:dyDescent="0.2">
      <c r="A25" s="9" t="s">
        <v>62</v>
      </c>
      <c r="B25" s="26">
        <f>SUM(B12:B24)</f>
        <v>64.497613849999993</v>
      </c>
      <c r="F25" s="25"/>
      <c r="G25" s="25"/>
      <c r="H25" s="36"/>
    </row>
    <row r="26" spans="1:8" ht="16.5" thickBot="1" x14ac:dyDescent="0.2">
      <c r="A26" s="9"/>
      <c r="B26" s="26"/>
      <c r="F26" s="25"/>
      <c r="G26" s="25"/>
      <c r="H26" s="36"/>
    </row>
    <row r="27" spans="1:8" ht="16.5" thickBot="1" x14ac:dyDescent="0.2">
      <c r="A27" s="9"/>
      <c r="B27" s="17"/>
      <c r="F27" s="33"/>
      <c r="G27" s="33"/>
      <c r="H27" s="33"/>
    </row>
    <row r="28" spans="1:8" ht="47.25" customHeight="1" thickBot="1" x14ac:dyDescent="0.2">
      <c r="A28" s="9" t="s">
        <v>63</v>
      </c>
      <c r="B28" s="17"/>
      <c r="F28" s="25"/>
      <c r="G28" s="25"/>
      <c r="H28" s="25"/>
    </row>
    <row r="29" spans="1:8" ht="16.5" thickBot="1" x14ac:dyDescent="0.2">
      <c r="A29" s="11" t="s">
        <v>48</v>
      </c>
      <c r="B29" s="17">
        <v>0</v>
      </c>
      <c r="F29" s="25"/>
      <c r="G29" s="25"/>
      <c r="H29" s="36"/>
    </row>
    <row r="30" spans="1:8" x14ac:dyDescent="0.15">
      <c r="A30" s="12" t="s">
        <v>49</v>
      </c>
      <c r="B30" s="56">
        <v>0</v>
      </c>
      <c r="F30" s="33"/>
      <c r="G30" s="33"/>
      <c r="H30" s="33"/>
    </row>
    <row r="31" spans="1:8" ht="16.5" thickBot="1" x14ac:dyDescent="0.2">
      <c r="A31" s="11" t="s">
        <v>41</v>
      </c>
      <c r="B31" s="57"/>
      <c r="F31" s="25"/>
      <c r="G31" s="25"/>
      <c r="H31" s="25"/>
    </row>
    <row r="32" spans="1:8" x14ac:dyDescent="0.15">
      <c r="A32" s="53" t="s">
        <v>40</v>
      </c>
      <c r="B32" s="56">
        <v>0</v>
      </c>
      <c r="F32" s="25"/>
      <c r="G32" s="25"/>
      <c r="H32" s="36"/>
    </row>
    <row r="33" spans="1:8" x14ac:dyDescent="0.15">
      <c r="A33" s="55"/>
      <c r="B33" s="60"/>
      <c r="F33" s="33"/>
      <c r="G33" s="33"/>
      <c r="H33" s="33"/>
    </row>
    <row r="34" spans="1:8" ht="16.5" thickBot="1" x14ac:dyDescent="0.2">
      <c r="A34" s="54"/>
      <c r="B34" s="57"/>
      <c r="F34" s="25"/>
      <c r="G34" s="25"/>
      <c r="H34" s="25"/>
    </row>
    <row r="35" spans="1:8" ht="32.25" thickBot="1" x14ac:dyDescent="0.2">
      <c r="A35" s="9" t="s">
        <v>64</v>
      </c>
      <c r="B35" s="17">
        <v>0</v>
      </c>
      <c r="F35" s="25"/>
      <c r="G35" s="25"/>
      <c r="H35" s="25"/>
    </row>
    <row r="36" spans="1:8" ht="16.5" thickBot="1" x14ac:dyDescent="0.2">
      <c r="A36" s="11"/>
      <c r="B36" s="17"/>
      <c r="F36" s="25"/>
      <c r="G36" s="25"/>
      <c r="H36" s="25"/>
    </row>
    <row r="37" spans="1:8" ht="44.25" customHeight="1" thickBot="1" x14ac:dyDescent="0.2">
      <c r="A37" s="9" t="s">
        <v>65</v>
      </c>
      <c r="B37" s="17"/>
      <c r="F37" s="33"/>
      <c r="G37" s="33"/>
      <c r="H37" s="37"/>
    </row>
    <row r="38" spans="1:8" ht="16.5" thickBot="1" x14ac:dyDescent="0.2">
      <c r="A38" s="11" t="s">
        <v>48</v>
      </c>
      <c r="B38" s="17">
        <v>0</v>
      </c>
      <c r="F38" s="25"/>
      <c r="G38" s="25"/>
      <c r="H38" s="36"/>
    </row>
    <row r="39" spans="1:8" x14ac:dyDescent="0.15">
      <c r="A39" s="12" t="s">
        <v>49</v>
      </c>
      <c r="B39" s="56">
        <v>0</v>
      </c>
      <c r="F39" s="33"/>
      <c r="G39" s="33"/>
      <c r="H39" s="33"/>
    </row>
    <row r="40" spans="1:8" ht="16.5" thickBot="1" x14ac:dyDescent="0.2">
      <c r="A40" s="11" t="s">
        <v>44</v>
      </c>
      <c r="B40" s="57"/>
      <c r="F40" s="25"/>
      <c r="G40" s="25"/>
      <c r="H40" s="25"/>
    </row>
    <row r="41" spans="1:8" x14ac:dyDescent="0.15">
      <c r="A41" s="12" t="s">
        <v>40</v>
      </c>
      <c r="B41" s="56">
        <v>0</v>
      </c>
      <c r="F41" s="25"/>
      <c r="G41" s="25"/>
      <c r="H41" s="25"/>
    </row>
    <row r="42" spans="1:8" x14ac:dyDescent="0.15">
      <c r="A42" s="12" t="s">
        <v>45</v>
      </c>
      <c r="B42" s="60"/>
      <c r="F42" s="33"/>
      <c r="G42" s="33"/>
      <c r="H42" s="37"/>
    </row>
    <row r="43" spans="1:8" x14ac:dyDescent="0.15">
      <c r="A43" s="12"/>
      <c r="B43" s="60"/>
      <c r="F43" s="33"/>
      <c r="G43" s="33"/>
      <c r="H43" s="37"/>
    </row>
    <row r="44" spans="1:8" ht="16.5" thickBot="1" x14ac:dyDescent="0.2">
      <c r="A44" s="14"/>
      <c r="B44" s="57"/>
      <c r="F44" s="33"/>
      <c r="G44" s="33"/>
      <c r="H44" s="37"/>
    </row>
    <row r="45" spans="1:8" ht="16.5" thickBot="1" x14ac:dyDescent="0.2">
      <c r="A45" s="9" t="s">
        <v>66</v>
      </c>
      <c r="B45" s="17">
        <v>0</v>
      </c>
      <c r="F45" s="33"/>
      <c r="G45" s="33"/>
      <c r="H45" s="37"/>
    </row>
    <row r="46" spans="1:8" ht="16.5" thickBot="1" x14ac:dyDescent="0.2">
      <c r="A46" s="11"/>
      <c r="B46" s="17"/>
      <c r="F46" s="25"/>
      <c r="G46" s="25"/>
      <c r="H46" s="25"/>
    </row>
    <row r="47" spans="1:8" ht="79.5" thickBot="1" x14ac:dyDescent="0.2">
      <c r="A47" s="9" t="s">
        <v>67</v>
      </c>
      <c r="B47" s="18"/>
      <c r="F47" s="33"/>
      <c r="G47" s="33"/>
      <c r="H47" s="37"/>
    </row>
    <row r="48" spans="1:8" ht="16.5" thickBot="1" x14ac:dyDescent="0.2">
      <c r="A48" s="48" t="s">
        <v>122</v>
      </c>
      <c r="B48" s="48">
        <v>0.11375868493150705</v>
      </c>
      <c r="F48" s="33"/>
      <c r="G48" s="33"/>
      <c r="H48" s="37"/>
    </row>
    <row r="49" spans="1:8" ht="16.5" thickBot="1" x14ac:dyDescent="0.2">
      <c r="A49" s="48" t="s">
        <v>123</v>
      </c>
      <c r="B49" s="26">
        <v>0.66565511648423425</v>
      </c>
      <c r="F49" s="33"/>
      <c r="G49" s="33"/>
      <c r="H49" s="37"/>
    </row>
    <row r="50" spans="1:8" ht="16.5" thickBot="1" x14ac:dyDescent="0.2">
      <c r="A50" s="48" t="s">
        <v>126</v>
      </c>
      <c r="B50" s="26">
        <v>0.5314129287671232</v>
      </c>
      <c r="F50" s="33"/>
      <c r="G50" s="33"/>
      <c r="H50" s="37"/>
    </row>
    <row r="51" spans="1:8" ht="16.5" thickBot="1" x14ac:dyDescent="0.2">
      <c r="A51" s="48" t="s">
        <v>124</v>
      </c>
      <c r="B51" s="26">
        <v>4.4236684931506891E-2</v>
      </c>
      <c r="F51" s="33"/>
      <c r="G51" s="33"/>
      <c r="H51" s="37"/>
    </row>
    <row r="52" spans="1:8" ht="16.5" thickBot="1" x14ac:dyDescent="0.2">
      <c r="A52" s="48" t="s">
        <v>127</v>
      </c>
      <c r="B52" s="26">
        <v>10.967849999999999</v>
      </c>
      <c r="F52" s="33"/>
      <c r="G52" s="33"/>
      <c r="H52" s="37"/>
    </row>
    <row r="53" spans="1:8" ht="16.5" thickBot="1" x14ac:dyDescent="0.2">
      <c r="A53" s="48" t="s">
        <v>128</v>
      </c>
      <c r="B53" s="26">
        <v>8.2499700000000011</v>
      </c>
      <c r="F53" s="33"/>
      <c r="G53" s="33"/>
      <c r="H53" s="37"/>
    </row>
    <row r="54" spans="1:8" ht="16.5" thickBot="1" x14ac:dyDescent="0.2">
      <c r="A54" s="48" t="s">
        <v>129</v>
      </c>
      <c r="B54" s="26">
        <v>5.3501199999999995</v>
      </c>
      <c r="F54" s="33"/>
      <c r="G54" s="33"/>
      <c r="H54" s="37"/>
    </row>
    <row r="55" spans="1:8" ht="16.5" thickBot="1" x14ac:dyDescent="0.2">
      <c r="A55" s="48" t="s">
        <v>130</v>
      </c>
      <c r="B55" s="26">
        <v>1.0180899999999999</v>
      </c>
      <c r="F55" s="33"/>
      <c r="G55" s="33"/>
      <c r="H55" s="37"/>
    </row>
    <row r="56" spans="1:8" ht="16.5" thickBot="1" x14ac:dyDescent="0.2">
      <c r="A56" s="9" t="s">
        <v>68</v>
      </c>
      <c r="B56" s="44">
        <f>SUM(B48:B55)</f>
        <v>26.94109341511437</v>
      </c>
      <c r="F56" s="33"/>
      <c r="G56" s="33"/>
      <c r="H56" s="37"/>
    </row>
    <row r="57" spans="1:8" ht="16.5" thickBot="1" x14ac:dyDescent="0.2">
      <c r="A57" s="9"/>
      <c r="B57" s="17"/>
      <c r="F57" s="33"/>
      <c r="G57" s="33"/>
      <c r="H57" s="37"/>
    </row>
    <row r="58" spans="1:8" ht="95.25" thickBot="1" x14ac:dyDescent="0.2">
      <c r="A58" s="9" t="s">
        <v>69</v>
      </c>
      <c r="B58" s="17"/>
      <c r="F58" s="33"/>
      <c r="G58" s="33"/>
      <c r="H58" s="37"/>
    </row>
    <row r="59" spans="1:8" ht="16.5" thickBot="1" x14ac:dyDescent="0.2">
      <c r="A59" s="23" t="s">
        <v>122</v>
      </c>
      <c r="B59" s="26">
        <v>0.15482959647945224</v>
      </c>
      <c r="F59" s="33"/>
      <c r="G59" s="33"/>
      <c r="H59" s="37"/>
    </row>
    <row r="60" spans="1:8" ht="16.5" thickBot="1" x14ac:dyDescent="0.2">
      <c r="A60" s="26" t="s">
        <v>123</v>
      </c>
      <c r="B60" s="26">
        <v>0.33890976265176476</v>
      </c>
      <c r="F60" s="33"/>
      <c r="G60" s="33"/>
      <c r="H60" s="37"/>
    </row>
    <row r="61" spans="1:8" ht="16.5" thickBot="1" x14ac:dyDescent="0.2">
      <c r="A61" s="48" t="s">
        <v>124</v>
      </c>
      <c r="B61" s="26">
        <v>0.20096946153698625</v>
      </c>
      <c r="F61" s="33"/>
      <c r="G61" s="33"/>
      <c r="H61" s="37"/>
    </row>
    <row r="62" spans="1:8" ht="16.5" thickBot="1" x14ac:dyDescent="0.2">
      <c r="A62" s="48" t="s">
        <v>125</v>
      </c>
      <c r="B62" s="26">
        <v>0.27554264931506828</v>
      </c>
      <c r="F62" s="33"/>
      <c r="G62" s="33"/>
      <c r="H62" s="37"/>
    </row>
    <row r="63" spans="1:8" ht="16.5" thickBot="1" x14ac:dyDescent="0.2">
      <c r="A63" s="9" t="s">
        <v>70</v>
      </c>
      <c r="B63" s="26">
        <f>SUM(B59:B62)</f>
        <v>0.97025146998327161</v>
      </c>
      <c r="F63" s="33"/>
      <c r="G63" s="33"/>
      <c r="H63" s="37"/>
    </row>
    <row r="64" spans="1:8" ht="16.5" thickBot="1" x14ac:dyDescent="0.2">
      <c r="A64" s="9"/>
      <c r="B64" s="17"/>
      <c r="F64" s="33"/>
      <c r="G64" s="33"/>
      <c r="H64" s="37"/>
    </row>
    <row r="65" spans="1:8" x14ac:dyDescent="0.15">
      <c r="A65" s="58" t="s">
        <v>71</v>
      </c>
      <c r="B65" s="56"/>
      <c r="F65" s="33"/>
      <c r="G65" s="33"/>
      <c r="H65" s="37"/>
    </row>
    <row r="66" spans="1:8" ht="16.5" thickBot="1" x14ac:dyDescent="0.2">
      <c r="A66" s="59"/>
      <c r="B66" s="57"/>
      <c r="F66" s="33"/>
      <c r="G66" s="33"/>
      <c r="H66" s="37"/>
    </row>
    <row r="67" spans="1:8" ht="76.5" customHeight="1" thickBot="1" x14ac:dyDescent="0.2">
      <c r="A67" s="9" t="s">
        <v>72</v>
      </c>
      <c r="B67" s="17"/>
      <c r="F67" s="33"/>
      <c r="G67" s="33"/>
      <c r="H67" s="37"/>
    </row>
    <row r="68" spans="1:8" ht="16.5" thickBot="1" x14ac:dyDescent="0.2">
      <c r="A68" s="11"/>
      <c r="B68" s="26"/>
      <c r="F68" s="33"/>
      <c r="G68" s="33"/>
      <c r="H68" s="33"/>
    </row>
    <row r="69" spans="1:8" ht="32.25" thickBot="1" x14ac:dyDescent="0.2">
      <c r="A69" s="9" t="s">
        <v>73</v>
      </c>
      <c r="B69" s="26">
        <f>SUM(B67:B68)</f>
        <v>0</v>
      </c>
      <c r="C69" s="43"/>
      <c r="F69" s="25"/>
      <c r="G69" s="25"/>
      <c r="H69" s="36"/>
    </row>
    <row r="70" spans="1:8" ht="16.5" thickBot="1" x14ac:dyDescent="0.2">
      <c r="A70" s="9"/>
      <c r="B70" s="17"/>
      <c r="F70" s="33"/>
      <c r="G70" s="33"/>
      <c r="H70" s="33"/>
    </row>
    <row r="71" spans="1:8" ht="57.75" customHeight="1" x14ac:dyDescent="0.15">
      <c r="A71" s="58" t="s">
        <v>74</v>
      </c>
      <c r="B71" s="56"/>
      <c r="F71" s="25"/>
      <c r="G71" s="25"/>
      <c r="H71" s="36"/>
    </row>
    <row r="72" spans="1:8" ht="16.5" thickBot="1" x14ac:dyDescent="0.2">
      <c r="A72" s="59"/>
      <c r="B72" s="57"/>
      <c r="F72" s="25"/>
      <c r="G72" s="25"/>
      <c r="H72" s="36"/>
    </row>
    <row r="73" spans="1:8" ht="16.5" thickBot="1" x14ac:dyDescent="0.2">
      <c r="A73" s="48" t="s">
        <v>131</v>
      </c>
      <c r="B73" s="26">
        <v>2.35107</v>
      </c>
      <c r="F73" s="25"/>
      <c r="G73" s="25"/>
      <c r="H73" s="36"/>
    </row>
    <row r="74" spans="1:8" ht="32.25" thickBot="1" x14ac:dyDescent="0.3">
      <c r="A74" s="9" t="s">
        <v>75</v>
      </c>
      <c r="B74" s="27">
        <f>SUM(B73:B73)</f>
        <v>2.35107</v>
      </c>
      <c r="C74" s="42"/>
    </row>
    <row r="75" spans="1:8" ht="16.5" thickBot="1" x14ac:dyDescent="0.3">
      <c r="A75" s="11"/>
      <c r="B75" s="17"/>
    </row>
    <row r="76" spans="1:8" ht="56.25" customHeight="1" thickBot="1" x14ac:dyDescent="0.3">
      <c r="A76" s="9" t="s">
        <v>76</v>
      </c>
      <c r="B76" s="17"/>
    </row>
    <row r="77" spans="1:8" ht="16.5" thickBot="1" x14ac:dyDescent="0.3">
      <c r="A77" s="11"/>
      <c r="B77" s="17"/>
    </row>
    <row r="78" spans="1:8" ht="40.5" customHeight="1" thickBot="1" x14ac:dyDescent="0.3">
      <c r="A78" s="11" t="s">
        <v>77</v>
      </c>
      <c r="B78" s="17">
        <v>0</v>
      </c>
    </row>
    <row r="79" spans="1:8" ht="16.5" thickBot="1" x14ac:dyDescent="0.3">
      <c r="A79" s="11" t="s">
        <v>40</v>
      </c>
      <c r="B79" s="17">
        <v>0</v>
      </c>
    </row>
    <row r="80" spans="1:8" ht="32.25" thickBot="1" x14ac:dyDescent="0.3">
      <c r="A80" s="9" t="s">
        <v>78</v>
      </c>
      <c r="B80" s="17">
        <v>0</v>
      </c>
    </row>
    <row r="81" spans="1:4" ht="16.5" thickBot="1" x14ac:dyDescent="0.3">
      <c r="A81" s="9"/>
      <c r="B81" s="17"/>
    </row>
    <row r="82" spans="1:4" ht="16.5" thickBot="1" x14ac:dyDescent="0.3">
      <c r="A82" s="9" t="s">
        <v>79</v>
      </c>
      <c r="B82" s="27">
        <f>+B80+B74+B69+B63+B56+B45+B25+B10</f>
        <v>97.933560735097629</v>
      </c>
      <c r="C82" s="42"/>
      <c r="D82" s="42"/>
    </row>
    <row r="83" spans="1:4" ht="16.5" thickBot="1" x14ac:dyDescent="0.3">
      <c r="A83" s="9" t="s">
        <v>39</v>
      </c>
      <c r="B83" s="17"/>
    </row>
    <row r="84" spans="1:4" ht="16.5" thickBot="1" x14ac:dyDescent="0.3">
      <c r="A84" s="11"/>
      <c r="B84" s="46"/>
    </row>
    <row r="85" spans="1:4" ht="16.5" thickBot="1" x14ac:dyDescent="0.3">
      <c r="A85" s="11"/>
      <c r="B85" s="17"/>
    </row>
    <row r="86" spans="1:4" ht="16.5" thickBot="1" x14ac:dyDescent="0.3">
      <c r="A86" s="11"/>
      <c r="B86" s="17"/>
    </row>
    <row r="87" spans="1:4" ht="45" customHeight="1" thickBot="1" x14ac:dyDescent="0.3">
      <c r="A87" s="9" t="s">
        <v>101</v>
      </c>
      <c r="B87" s="46">
        <f>+B86+B85+B84</f>
        <v>0</v>
      </c>
    </row>
    <row r="88" spans="1:4" ht="16.5" thickBot="1" x14ac:dyDescent="0.3">
      <c r="A88" s="9" t="s">
        <v>80</v>
      </c>
      <c r="B88" s="27">
        <f>'נספח 1 - דיווח על הוצאות ישירות'!B32</f>
        <v>337580.55</v>
      </c>
    </row>
  </sheetData>
  <mergeCells count="9">
    <mergeCell ref="B30:B31"/>
    <mergeCell ref="B71:B72"/>
    <mergeCell ref="A71:A72"/>
    <mergeCell ref="B32:B34"/>
    <mergeCell ref="A32:A34"/>
    <mergeCell ref="B39:B40"/>
    <mergeCell ref="B41:B44"/>
    <mergeCell ref="B65:B66"/>
    <mergeCell ref="A65:A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1 - דיווח על הוצאות ישירות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יגל קוק</cp:lastModifiedBy>
  <cp:lastPrinted>2024-04-04T14:00:13Z</cp:lastPrinted>
  <dcterms:created xsi:type="dcterms:W3CDTF">2024-01-28T18:32:14Z</dcterms:created>
  <dcterms:modified xsi:type="dcterms:W3CDTF">2024-06-24T07:59:50Z</dcterms:modified>
</cp:coreProperties>
</file>